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KAJ\Desktop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21" i="1" s="1"/>
  <c r="H7" i="1"/>
  <c r="E5" i="1"/>
  <c r="K13" i="1" l="1"/>
  <c r="K21" i="1"/>
  <c r="H12" i="1"/>
  <c r="K12" i="1" s="1"/>
  <c r="K22" i="1"/>
  <c r="H11" i="1"/>
  <c r="K11" i="1" s="1"/>
  <c r="K23" i="1"/>
  <c r="K20" i="1"/>
  <c r="K19" i="1"/>
  <c r="H10" i="1"/>
  <c r="K10" i="1" s="1"/>
  <c r="K18" i="1"/>
  <c r="L14" i="1" l="1"/>
  <c r="L23" i="1"/>
  <c r="K25" i="1" l="1"/>
  <c r="K27" i="1" l="1"/>
  <c r="K28" i="1"/>
  <c r="K29" i="1"/>
  <c r="K33" i="1" l="1"/>
  <c r="K31" i="1"/>
</calcChain>
</file>

<file path=xl/sharedStrings.xml><?xml version="1.0" encoding="utf-8"?>
<sst xmlns="http://schemas.openxmlformats.org/spreadsheetml/2006/main" count="42" uniqueCount="42">
  <si>
    <t xml:space="preserve">Steel % by volume of Concrete </t>
  </si>
  <si>
    <t>RCC</t>
  </si>
  <si>
    <t>Analysis for</t>
  </si>
  <si>
    <t>SLAB</t>
  </si>
  <si>
    <t>Wet Volume</t>
  </si>
  <si>
    <t>BEAM</t>
  </si>
  <si>
    <t>Dry Volume</t>
  </si>
  <si>
    <t>COULMN</t>
  </si>
  <si>
    <t xml:space="preserve">MATERIAL </t>
  </si>
  <si>
    <t>Qty.</t>
  </si>
  <si>
    <t>Units</t>
  </si>
  <si>
    <t>Rs. / Unit</t>
  </si>
  <si>
    <t>AMOUNT (Rs.)</t>
  </si>
  <si>
    <t>SUBTOTAL (Rs.)</t>
  </si>
  <si>
    <t xml:space="preserve">CEMENT BAGS </t>
  </si>
  <si>
    <t>bags</t>
  </si>
  <si>
    <t xml:space="preserve">SAND </t>
  </si>
  <si>
    <t xml:space="preserve">Aggregate </t>
  </si>
  <si>
    <t>Reinforcement</t>
  </si>
  <si>
    <t>Kg</t>
  </si>
  <si>
    <t xml:space="preserve">LABOUR With </t>
  </si>
  <si>
    <t>Mechanical Mixer &amp; Vibrartor</t>
  </si>
  <si>
    <t>Days</t>
  </si>
  <si>
    <t xml:space="preserve">MASON </t>
  </si>
  <si>
    <t xml:space="preserve">LABOUR </t>
  </si>
  <si>
    <t>MIXER OPERTOR</t>
  </si>
  <si>
    <t>MIXER VIBRATOR</t>
  </si>
  <si>
    <t>PRIME COST (Rs.):</t>
  </si>
  <si>
    <t>Water Charges 1.5%</t>
  </si>
  <si>
    <t>Sundries (including mixer machine, transportation etc) 7.5 %</t>
  </si>
  <si>
    <t>Contractor's Profit</t>
  </si>
  <si>
    <t>%</t>
  </si>
  <si>
    <r>
      <t>m</t>
    </r>
    <r>
      <rPr>
        <b/>
        <vertAlign val="superscript"/>
        <sz val="10"/>
        <rFont val="Times New Roman"/>
        <family val="1"/>
      </rPr>
      <t>3</t>
    </r>
  </si>
  <si>
    <r>
      <t>m</t>
    </r>
    <r>
      <rPr>
        <b/>
        <vertAlign val="superscript"/>
        <sz val="10"/>
        <rFont val="Times New Roman"/>
        <family val="1"/>
      </rPr>
      <t xml:space="preserve">3   </t>
    </r>
  </si>
  <si>
    <r>
      <rPr>
        <b/>
        <sz val="10"/>
        <rFont val="Times New Roman"/>
        <family val="1"/>
      </rPr>
      <t>m</t>
    </r>
    <r>
      <rPr>
        <b/>
        <vertAlign val="superscript"/>
        <sz val="10"/>
        <rFont val="Times New Roman"/>
        <family val="1"/>
      </rPr>
      <t xml:space="preserve">3   </t>
    </r>
  </si>
  <si>
    <r>
      <t>Total Cost per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of RCC =</t>
    </r>
  </si>
  <si>
    <t>RATE ANALYSIS FOR REINFORCED CEMENT CONCRETE</t>
  </si>
  <si>
    <t>Road</t>
  </si>
  <si>
    <t>Cost of RCC for Given Data = Rs.</t>
  </si>
  <si>
    <t>WATER CARRIER</t>
  </si>
  <si>
    <t>BAR BENDER</t>
  </si>
  <si>
    <t>DOWNLOADED FROM THECONSTRUCTOR.ORG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</si>
</sst>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:&quot;General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Comic Sans MS"/>
      <family val="4"/>
    </font>
    <font>
      <b/>
      <sz val="10"/>
      <name val="Arial"/>
      <family val="2"/>
    </font>
    <font>
      <b/>
      <sz val="10"/>
      <color indexed="10"/>
      <name val="Times New Roman"/>
      <family val="1"/>
    </font>
    <font>
      <b/>
      <sz val="14"/>
      <color rgb="FF0000CC"/>
      <name val="Times New Roman"/>
      <family val="1"/>
    </font>
    <font>
      <b/>
      <sz val="10"/>
      <color indexed="12"/>
      <name val="Arial"/>
      <family val="2"/>
    </font>
    <font>
      <b/>
      <vertAlign val="superscript"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2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Times New Roman"/>
      <family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3" fillId="2" borderId="2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2" xfId="0" applyFont="1" applyFill="1" applyBorder="1" applyAlignment="1">
      <alignment horizontal="right"/>
    </xf>
    <xf numFmtId="0" fontId="0" fillId="2" borderId="6" xfId="0" applyFill="1" applyBorder="1"/>
    <xf numFmtId="0" fontId="0" fillId="2" borderId="0" xfId="0" applyFill="1" applyBorder="1"/>
    <xf numFmtId="0" fontId="3" fillId="2" borderId="10" xfId="0" applyFont="1" applyFill="1" applyBorder="1"/>
    <xf numFmtId="0" fontId="3" fillId="2" borderId="11" xfId="0" applyFont="1" applyFill="1" applyBorder="1" applyAlignment="1" applyProtection="1">
      <alignment horizontal="center"/>
      <protection locked="0"/>
    </xf>
    <xf numFmtId="164" fontId="6" fillId="0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7" fillId="2" borderId="13" xfId="0" applyFont="1" applyFill="1" applyBorder="1"/>
    <xf numFmtId="0" fontId="0" fillId="2" borderId="13" xfId="0" applyFill="1" applyBorder="1"/>
    <xf numFmtId="0" fontId="5" fillId="2" borderId="14" xfId="0" applyFont="1" applyFill="1" applyBorder="1"/>
    <xf numFmtId="10" fontId="8" fillId="2" borderId="5" xfId="2" applyNumberFormat="1" applyFont="1" applyFill="1" applyBorder="1"/>
    <xf numFmtId="0" fontId="5" fillId="2" borderId="3" xfId="0" applyFont="1" applyFill="1" applyBorder="1"/>
    <xf numFmtId="2" fontId="6" fillId="0" borderId="4" xfId="0" applyNumberFormat="1" applyFont="1" applyFill="1" applyBorder="1" applyProtection="1">
      <protection locked="0"/>
    </xf>
    <xf numFmtId="0" fontId="5" fillId="2" borderId="5" xfId="0" applyFont="1" applyFill="1" applyBorder="1"/>
    <xf numFmtId="2" fontId="5" fillId="2" borderId="4" xfId="0" applyNumberFormat="1" applyFont="1" applyFill="1" applyBorder="1"/>
    <xf numFmtId="0" fontId="9" fillId="2" borderId="5" xfId="0" applyFont="1" applyFill="1" applyBorder="1"/>
    <xf numFmtId="0" fontId="5" fillId="2" borderId="15" xfId="0" applyFont="1" applyFill="1" applyBorder="1"/>
    <xf numFmtId="10" fontId="8" fillId="2" borderId="9" xfId="2" applyNumberFormat="1" applyFont="1" applyFill="1" applyBorder="1"/>
    <xf numFmtId="0" fontId="10" fillId="2" borderId="3" xfId="0" applyFont="1" applyFill="1" applyBorder="1"/>
    <xf numFmtId="0" fontId="11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10" fillId="2" borderId="4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5" fillId="2" borderId="1" xfId="0" applyFont="1" applyFill="1" applyBorder="1"/>
    <xf numFmtId="2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0" fillId="2" borderId="16" xfId="0" applyFill="1" applyBorder="1"/>
    <xf numFmtId="0" fontId="5" fillId="2" borderId="6" xfId="0" applyFont="1" applyFill="1" applyBorder="1"/>
    <xf numFmtId="0" fontId="12" fillId="2" borderId="0" xfId="0" applyFont="1" applyFill="1" applyBorder="1" applyAlignment="1">
      <alignment horizontal="left"/>
    </xf>
    <xf numFmtId="43" fontId="13" fillId="2" borderId="0" xfId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0" fontId="0" fillId="2" borderId="17" xfId="0" applyFill="1" applyBorder="1"/>
    <xf numFmtId="0" fontId="5" fillId="2" borderId="6" xfId="0" applyFont="1" applyFill="1" applyBorder="1" applyAlignment="1">
      <alignment horizontal="left"/>
    </xf>
    <xf numFmtId="0" fontId="0" fillId="2" borderId="8" xfId="0" applyFill="1" applyBorder="1"/>
    <xf numFmtId="2" fontId="5" fillId="2" borderId="15" xfId="0" applyNumberFormat="1" applyFont="1" applyFill="1" applyBorder="1"/>
    <xf numFmtId="0" fontId="10" fillId="2" borderId="1" xfId="0" applyFont="1" applyFill="1" applyBorder="1"/>
    <xf numFmtId="0" fontId="0" fillId="2" borderId="7" xfId="0" applyFill="1" applyBorder="1"/>
    <xf numFmtId="0" fontId="8" fillId="2" borderId="6" xfId="0" applyFont="1" applyFill="1" applyBorder="1"/>
    <xf numFmtId="0" fontId="3" fillId="2" borderId="0" xfId="0" applyFont="1" applyFill="1" applyBorder="1"/>
    <xf numFmtId="0" fontId="3" fillId="2" borderId="18" xfId="0" applyFont="1" applyFill="1" applyBorder="1"/>
    <xf numFmtId="0" fontId="0" fillId="2" borderId="18" xfId="0" applyFill="1" applyBorder="1"/>
    <xf numFmtId="2" fontId="5" fillId="2" borderId="18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0" fontId="5" fillId="2" borderId="8" xfId="0" applyFont="1" applyFill="1" applyBorder="1"/>
    <xf numFmtId="165" fontId="5" fillId="2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2" fontId="5" fillId="2" borderId="9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1" fontId="5" fillId="2" borderId="5" xfId="0" applyNumberFormat="1" applyFont="1" applyFill="1" applyBorder="1"/>
    <xf numFmtId="0" fontId="8" fillId="2" borderId="3" xfId="0" applyFont="1" applyFill="1" applyBorder="1"/>
    <xf numFmtId="0" fontId="8" fillId="2" borderId="8" xfId="0" applyFont="1" applyFill="1" applyBorder="1"/>
    <xf numFmtId="0" fontId="15" fillId="2" borderId="13" xfId="0" applyFont="1" applyFill="1" applyBorder="1"/>
    <xf numFmtId="1" fontId="5" fillId="2" borderId="9" xfId="0" applyNumberFormat="1" applyFont="1" applyFill="1" applyBorder="1"/>
    <xf numFmtId="1" fontId="5" fillId="0" borderId="0" xfId="0" applyNumberFormat="1" applyFont="1" applyFill="1" applyBorder="1"/>
    <xf numFmtId="1" fontId="14" fillId="0" borderId="5" xfId="0" applyNumberFormat="1" applyFont="1" applyFill="1" applyBorder="1"/>
    <xf numFmtId="0" fontId="0" fillId="2" borderId="0" xfId="0" applyFill="1" applyBorder="1" applyProtection="1">
      <protection locked="0"/>
    </xf>
    <xf numFmtId="0" fontId="14" fillId="0" borderId="13" xfId="0" applyFont="1" applyFill="1" applyBorder="1" applyProtection="1">
      <protection locked="0"/>
    </xf>
    <xf numFmtId="0" fontId="5" fillId="2" borderId="1" xfId="0" applyFont="1" applyFill="1" applyBorder="1" applyAlignment="1">
      <alignment horizontal="center" vertical="justify"/>
    </xf>
    <xf numFmtId="0" fontId="0" fillId="0" borderId="7" xfId="0" applyBorder="1" applyAlignment="1">
      <alignment horizontal="center" vertical="justify"/>
    </xf>
    <xf numFmtId="0" fontId="0" fillId="0" borderId="8" xfId="0" applyBorder="1" applyAlignment="1">
      <alignment horizontal="center" vertical="justify"/>
    </xf>
    <xf numFmtId="0" fontId="0" fillId="0" borderId="9" xfId="0" applyBorder="1" applyAlignment="1">
      <alignment horizontal="center" vertical="justify"/>
    </xf>
    <xf numFmtId="2" fontId="14" fillId="0" borderId="4" xfId="0" applyNumberFormat="1" applyFont="1" applyFill="1" applyBorder="1" applyAlignment="1">
      <alignment horizontal="right"/>
    </xf>
    <xf numFmtId="2" fontId="14" fillId="0" borderId="5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6" horiz="1" max="5000" min="1" page="10"/>
</file>

<file path=xl/ctrlProps/ctrlProp2.xml><?xml version="1.0" encoding="utf-8"?>
<formControlPr xmlns="http://schemas.microsoft.com/office/spreadsheetml/2009/9/main" objectType="Scroll" dx="16" fmlaLink="$D$5" horiz="1" max="10" page="10"/>
</file>

<file path=xl/ctrlProps/ctrlProp3.xml><?xml version="1.0" encoding="utf-8"?>
<formControlPr xmlns="http://schemas.microsoft.com/office/spreadsheetml/2009/9/main" objectType="Scroll" dx="16" fmlaLink="$H$29" horiz="1" max="25" page="10" val="14"/>
</file>

<file path=xl/ctrlProps/ctrlProp4.xml><?xml version="1.0" encoding="utf-8"?>
<formControlPr xmlns="http://schemas.microsoft.com/office/spreadsheetml/2009/9/main" objectType="Drop" dropLines="4" dropStyle="combo" dx="22" fmlaLink="$I$5" fmlaRange="$K$5:$K$8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5</xdr:row>
          <xdr:rowOff>28575</xdr:rowOff>
        </xdr:from>
        <xdr:to>
          <xdr:col>6</xdr:col>
          <xdr:colOff>600075</xdr:colOff>
          <xdr:row>5</xdr:row>
          <xdr:rowOff>180975</xdr:rowOff>
        </xdr:to>
        <xdr:sp macro="" textlink="">
          <xdr:nvSpPr>
            <xdr:cNvPr id="1047" name="Scroll Ba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</xdr:row>
          <xdr:rowOff>19050</xdr:rowOff>
        </xdr:from>
        <xdr:to>
          <xdr:col>3</xdr:col>
          <xdr:colOff>561975</xdr:colOff>
          <xdr:row>3</xdr:row>
          <xdr:rowOff>180975</xdr:rowOff>
        </xdr:to>
        <xdr:sp macro="" textlink="">
          <xdr:nvSpPr>
            <xdr:cNvPr id="1049" name="Scroll Ba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28</xdr:row>
          <xdr:rowOff>19050</xdr:rowOff>
        </xdr:from>
        <xdr:to>
          <xdr:col>7</xdr:col>
          <xdr:colOff>209550</xdr:colOff>
          <xdr:row>28</xdr:row>
          <xdr:rowOff>180975</xdr:rowOff>
        </xdr:to>
        <xdr:sp macro="" textlink="">
          <xdr:nvSpPr>
            <xdr:cNvPr id="1050" name="Scroll Ba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4</xdr:row>
          <xdr:rowOff>0</xdr:rowOff>
        </xdr:from>
        <xdr:to>
          <xdr:col>9</xdr:col>
          <xdr:colOff>400050</xdr:colOff>
          <xdr:row>4</xdr:row>
          <xdr:rowOff>209550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topLeftCell="A3" workbookViewId="0">
      <selection activeCell="E3" sqref="E3:I3"/>
    </sheetView>
  </sheetViews>
  <sheetFormatPr defaultRowHeight="15" x14ac:dyDescent="0.25"/>
  <sheetData>
    <row r="1" spans="1:12" ht="15.75" thickBot="1" x14ac:dyDescent="0.3">
      <c r="H1">
        <v>3</v>
      </c>
    </row>
    <row r="2" spans="1:12" ht="20.25" thickBot="1" x14ac:dyDescent="0.45">
      <c r="A2" s="1"/>
      <c r="B2" s="2"/>
      <c r="C2" s="3"/>
      <c r="D2" s="4" t="s">
        <v>36</v>
      </c>
      <c r="E2" s="5"/>
      <c r="F2" s="5"/>
      <c r="G2" s="5"/>
      <c r="H2" s="5"/>
      <c r="I2" s="5"/>
      <c r="J2" s="5"/>
      <c r="K2" s="6"/>
      <c r="L2" s="7"/>
    </row>
    <row r="3" spans="1:12" x14ac:dyDescent="0.25">
      <c r="A3" s="8"/>
      <c r="B3" s="9"/>
      <c r="C3" s="9"/>
      <c r="D3" s="9"/>
      <c r="E3" s="78" t="s">
        <v>41</v>
      </c>
      <c r="F3" s="78"/>
      <c r="G3" s="78"/>
      <c r="H3" s="78"/>
      <c r="I3" s="78"/>
      <c r="J3" s="9"/>
      <c r="K3" s="72" t="s">
        <v>0</v>
      </c>
      <c r="L3" s="73"/>
    </row>
    <row r="4" spans="1:12" ht="15.75" thickBot="1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74"/>
      <c r="L4" s="75"/>
    </row>
    <row r="5" spans="1:12" ht="19.5" thickBot="1" x14ac:dyDescent="0.35">
      <c r="A5" s="8"/>
      <c r="B5" s="10" t="s">
        <v>1</v>
      </c>
      <c r="C5" s="11">
        <v>1</v>
      </c>
      <c r="D5" s="12">
        <v>1</v>
      </c>
      <c r="E5" s="13">
        <f>+D5*2</f>
        <v>2</v>
      </c>
      <c r="F5" s="14"/>
      <c r="G5" s="15" t="s">
        <v>2</v>
      </c>
      <c r="H5" s="16"/>
      <c r="I5" s="70">
        <v>2</v>
      </c>
      <c r="J5" s="9"/>
      <c r="K5" s="17" t="s">
        <v>3</v>
      </c>
      <c r="L5" s="18">
        <v>0.01</v>
      </c>
    </row>
    <row r="6" spans="1:12" ht="17.25" thickBot="1" x14ac:dyDescent="0.3">
      <c r="A6" s="8"/>
      <c r="B6" s="19" t="s">
        <v>4</v>
      </c>
      <c r="C6" s="5"/>
      <c r="D6" s="5"/>
      <c r="E6" s="5"/>
      <c r="F6" s="5"/>
      <c r="G6" s="5"/>
      <c r="H6" s="20">
        <v>1</v>
      </c>
      <c r="I6" s="21" t="s">
        <v>32</v>
      </c>
      <c r="J6" s="9"/>
      <c r="K6" s="17" t="s">
        <v>5</v>
      </c>
      <c r="L6" s="18">
        <v>0.02</v>
      </c>
    </row>
    <row r="7" spans="1:12" ht="17.25" thickBot="1" x14ac:dyDescent="0.3">
      <c r="A7" s="8"/>
      <c r="B7" s="19" t="s">
        <v>6</v>
      </c>
      <c r="C7" s="5"/>
      <c r="D7" s="5"/>
      <c r="E7" s="5"/>
      <c r="F7" s="5"/>
      <c r="G7" s="5"/>
      <c r="H7" s="22">
        <f>1.54*H6</f>
        <v>1.54</v>
      </c>
      <c r="I7" s="23"/>
      <c r="J7" s="9"/>
      <c r="K7" s="24" t="s">
        <v>7</v>
      </c>
      <c r="L7" s="25">
        <v>2.5000000000000001E-2</v>
      </c>
    </row>
    <row r="8" spans="1:12" ht="15.75" thickBot="1" x14ac:dyDescent="0.3">
      <c r="A8" s="8"/>
      <c r="B8" s="8"/>
      <c r="C8" s="9"/>
      <c r="D8" s="9"/>
      <c r="E8" s="9"/>
      <c r="F8" s="9"/>
      <c r="G8" s="9"/>
      <c r="H8" s="9"/>
      <c r="I8" s="9"/>
      <c r="J8" s="9"/>
      <c r="K8" s="24" t="s">
        <v>37</v>
      </c>
      <c r="L8" s="25">
        <v>6.0000000000000001E-3</v>
      </c>
    </row>
    <row r="9" spans="1:12" ht="27" thickBot="1" x14ac:dyDescent="0.3">
      <c r="A9" s="8"/>
      <c r="B9" s="26" t="s">
        <v>8</v>
      </c>
      <c r="C9" s="27"/>
      <c r="D9" s="27"/>
      <c r="E9" s="27"/>
      <c r="F9" s="27"/>
      <c r="G9" s="27"/>
      <c r="H9" s="28" t="s">
        <v>9</v>
      </c>
      <c r="I9" s="29" t="s">
        <v>10</v>
      </c>
      <c r="J9" s="30" t="s">
        <v>11</v>
      </c>
      <c r="K9" s="31" t="s">
        <v>12</v>
      </c>
      <c r="L9" s="32" t="s">
        <v>13</v>
      </c>
    </row>
    <row r="10" spans="1:12" x14ac:dyDescent="0.25">
      <c r="A10" s="8"/>
      <c r="B10" s="33" t="s">
        <v>14</v>
      </c>
      <c r="C10" s="2"/>
      <c r="D10" s="2"/>
      <c r="E10" s="2"/>
      <c r="F10" s="2"/>
      <c r="G10" s="2"/>
      <c r="H10" s="34">
        <f>C5*H7/(SUM(C5:E5)*0.0347)</f>
        <v>11.095100864553315</v>
      </c>
      <c r="I10" s="35" t="s">
        <v>15</v>
      </c>
      <c r="J10" s="36">
        <v>300</v>
      </c>
      <c r="K10" s="37">
        <f>J10*H10</f>
        <v>3328.5302593659944</v>
      </c>
      <c r="L10" s="38"/>
    </row>
    <row r="11" spans="1:12" ht="16.5" x14ac:dyDescent="0.25">
      <c r="A11" s="8"/>
      <c r="B11" s="39" t="s">
        <v>16</v>
      </c>
      <c r="C11" s="9"/>
      <c r="D11" s="9"/>
      <c r="E11" s="9"/>
      <c r="F11" s="40"/>
      <c r="G11" s="41"/>
      <c r="H11" s="42">
        <f>D5*H7/SUM(C5:E5)</f>
        <v>0.38500000000000001</v>
      </c>
      <c r="I11" s="43" t="s">
        <v>33</v>
      </c>
      <c r="J11" s="44">
        <v>900</v>
      </c>
      <c r="K11" s="45">
        <f>J11*H11</f>
        <v>346.5</v>
      </c>
      <c r="L11" s="46"/>
    </row>
    <row r="12" spans="1:12" ht="16.5" x14ac:dyDescent="0.25">
      <c r="A12" s="8"/>
      <c r="B12" s="47" t="s">
        <v>17</v>
      </c>
      <c r="C12" s="9"/>
      <c r="D12" s="9"/>
      <c r="E12" s="9"/>
      <c r="F12" s="9"/>
      <c r="G12" s="9"/>
      <c r="H12" s="42">
        <f>E5*H7/SUM(C5:E5)</f>
        <v>0.77</v>
      </c>
      <c r="I12" s="43" t="s">
        <v>34</v>
      </c>
      <c r="J12" s="44">
        <v>700</v>
      </c>
      <c r="K12" s="45">
        <f>J12*H12</f>
        <v>539</v>
      </c>
      <c r="L12" s="46"/>
    </row>
    <row r="13" spans="1:12" x14ac:dyDescent="0.25">
      <c r="A13" s="8"/>
      <c r="B13" s="47" t="s">
        <v>18</v>
      </c>
      <c r="C13" s="9"/>
      <c r="D13" s="9"/>
      <c r="E13" s="9"/>
      <c r="F13" s="9"/>
      <c r="G13" s="9"/>
      <c r="H13" s="42">
        <f>IF(I5=1,L5,IF(I5=2,L6,IF(I5=3,L7,IF(I5=4,L8))))*H6*7850</f>
        <v>157</v>
      </c>
      <c r="I13" s="43" t="s">
        <v>19</v>
      </c>
      <c r="J13" s="44">
        <v>60</v>
      </c>
      <c r="K13" s="45">
        <f>+H13*J13</f>
        <v>9420</v>
      </c>
      <c r="L13" s="46"/>
    </row>
    <row r="14" spans="1:12" ht="15.75" thickBot="1" x14ac:dyDescent="0.3">
      <c r="A14" s="8"/>
      <c r="B14" s="48"/>
      <c r="C14" s="16"/>
      <c r="D14" s="16"/>
      <c r="E14" s="16"/>
      <c r="F14" s="16"/>
      <c r="G14" s="16"/>
      <c r="H14" s="16"/>
      <c r="I14" s="16"/>
      <c r="J14" s="16"/>
      <c r="K14" s="16"/>
      <c r="L14" s="49">
        <f>+SUM(K10:K13)</f>
        <v>13634.030259365994</v>
      </c>
    </row>
    <row r="15" spans="1:12" ht="15.75" thickBot="1" x14ac:dyDescent="0.3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8"/>
      <c r="B16" s="50" t="s">
        <v>20</v>
      </c>
      <c r="C16" s="2"/>
      <c r="D16" s="2"/>
      <c r="E16" s="2"/>
      <c r="F16" s="2"/>
      <c r="G16" s="2"/>
      <c r="H16" s="2"/>
      <c r="I16" s="2"/>
      <c r="J16" s="2"/>
      <c r="K16" s="51"/>
      <c r="L16" s="51"/>
    </row>
    <row r="17" spans="1:12" x14ac:dyDescent="0.25">
      <c r="A17" s="8"/>
      <c r="B17" s="52" t="s">
        <v>21</v>
      </c>
      <c r="C17" s="43"/>
      <c r="D17" s="43"/>
      <c r="E17" s="9"/>
      <c r="F17" s="9"/>
      <c r="G17" s="9"/>
      <c r="H17" s="44" t="s">
        <v>22</v>
      </c>
      <c r="I17" s="53"/>
      <c r="J17" s="44"/>
      <c r="K17" s="54"/>
      <c r="L17" s="55"/>
    </row>
    <row r="18" spans="1:12" x14ac:dyDescent="0.25">
      <c r="A18" s="8"/>
      <c r="B18" s="39" t="s">
        <v>23</v>
      </c>
      <c r="C18" s="9"/>
      <c r="D18" s="9"/>
      <c r="E18" s="9"/>
      <c r="F18" s="9"/>
      <c r="G18" s="9"/>
      <c r="H18" s="42">
        <v>0.37</v>
      </c>
      <c r="I18" s="9"/>
      <c r="J18" s="44">
        <v>300</v>
      </c>
      <c r="K18" s="56">
        <f t="shared" ref="K18:K23" si="0">J18*H18</f>
        <v>111</v>
      </c>
      <c r="L18" s="55"/>
    </row>
    <row r="19" spans="1:12" x14ac:dyDescent="0.25">
      <c r="A19" s="8"/>
      <c r="B19" s="39" t="s">
        <v>24</v>
      </c>
      <c r="C19" s="9"/>
      <c r="D19" s="9"/>
      <c r="E19" s="9"/>
      <c r="F19" s="9"/>
      <c r="G19" s="9"/>
      <c r="H19" s="42">
        <v>3.5</v>
      </c>
      <c r="I19" s="9"/>
      <c r="J19" s="44">
        <v>200</v>
      </c>
      <c r="K19" s="56">
        <f t="shared" si="0"/>
        <v>700</v>
      </c>
      <c r="L19" s="55"/>
    </row>
    <row r="20" spans="1:12" x14ac:dyDescent="0.25">
      <c r="A20" s="8"/>
      <c r="B20" s="39" t="s">
        <v>39</v>
      </c>
      <c r="C20" s="9"/>
      <c r="D20" s="9"/>
      <c r="E20" s="9"/>
      <c r="F20" s="9"/>
      <c r="G20" s="9"/>
      <c r="H20" s="42">
        <v>1.39</v>
      </c>
      <c r="I20" s="9"/>
      <c r="J20" s="44">
        <v>200</v>
      </c>
      <c r="K20" s="56">
        <f t="shared" si="0"/>
        <v>278</v>
      </c>
      <c r="L20" s="55"/>
    </row>
    <row r="21" spans="1:12" x14ac:dyDescent="0.25">
      <c r="A21" s="8"/>
      <c r="B21" s="39" t="s">
        <v>40</v>
      </c>
      <c r="C21" s="9"/>
      <c r="D21" s="9"/>
      <c r="E21" s="9"/>
      <c r="F21" s="9"/>
      <c r="G21" s="9"/>
      <c r="H21" s="42">
        <f>1*H13/100</f>
        <v>1.57</v>
      </c>
      <c r="I21" s="9"/>
      <c r="J21" s="44">
        <v>200</v>
      </c>
      <c r="K21" s="56">
        <f t="shared" si="0"/>
        <v>314</v>
      </c>
      <c r="L21" s="55"/>
    </row>
    <row r="22" spans="1:12" x14ac:dyDescent="0.25">
      <c r="A22" s="8"/>
      <c r="B22" s="39" t="s">
        <v>25</v>
      </c>
      <c r="C22" s="9"/>
      <c r="D22" s="9"/>
      <c r="E22" s="9"/>
      <c r="F22" s="9"/>
      <c r="G22" s="9"/>
      <c r="H22" s="57">
        <v>7.1400000000000005E-2</v>
      </c>
      <c r="I22" s="9"/>
      <c r="J22" s="44">
        <v>200</v>
      </c>
      <c r="K22" s="56">
        <f t="shared" si="0"/>
        <v>14.280000000000001</v>
      </c>
      <c r="L22" s="55"/>
    </row>
    <row r="23" spans="1:12" ht="15.75" thickBot="1" x14ac:dyDescent="0.3">
      <c r="A23" s="8"/>
      <c r="B23" s="58" t="s">
        <v>26</v>
      </c>
      <c r="C23" s="16"/>
      <c r="D23" s="16"/>
      <c r="E23" s="16"/>
      <c r="F23" s="16"/>
      <c r="G23" s="16"/>
      <c r="H23" s="59">
        <v>7.1400000000000005E-2</v>
      </c>
      <c r="I23" s="16"/>
      <c r="J23" s="60">
        <v>200</v>
      </c>
      <c r="K23" s="56">
        <f t="shared" si="0"/>
        <v>14.280000000000001</v>
      </c>
      <c r="L23" s="61">
        <f>SUM(K18:K23)</f>
        <v>1431.56</v>
      </c>
    </row>
    <row r="24" spans="1:12" ht="15.75" thickBot="1" x14ac:dyDescent="0.3">
      <c r="A24" s="8"/>
      <c r="B24" s="8"/>
      <c r="C24" s="9"/>
      <c r="D24" s="9"/>
      <c r="E24" s="9"/>
      <c r="F24" s="9"/>
      <c r="G24" s="9"/>
      <c r="H24" s="42">
        <v>0</v>
      </c>
      <c r="I24" s="9"/>
      <c r="J24" s="9"/>
      <c r="K24" s="62"/>
      <c r="L24" s="62"/>
    </row>
    <row r="25" spans="1:12" ht="15.75" thickBot="1" x14ac:dyDescent="0.3">
      <c r="A25" s="8"/>
      <c r="B25" s="26" t="s">
        <v>27</v>
      </c>
      <c r="C25" s="5"/>
      <c r="D25" s="5"/>
      <c r="E25" s="5"/>
      <c r="F25" s="5"/>
      <c r="G25" s="5"/>
      <c r="H25" s="5"/>
      <c r="I25" s="5"/>
      <c r="J25" s="5"/>
      <c r="K25" s="63">
        <f>+SUM(L13:L23)</f>
        <v>15065.590259365994</v>
      </c>
      <c r="L25" s="62"/>
    </row>
    <row r="26" spans="1:12" ht="15.75" thickBot="1" x14ac:dyDescent="0.3">
      <c r="A26" s="8"/>
      <c r="B26" s="8"/>
      <c r="C26" s="9"/>
      <c r="D26" s="9"/>
      <c r="E26" s="9"/>
      <c r="F26" s="9"/>
      <c r="G26" s="9"/>
      <c r="H26" s="62"/>
      <c r="I26" s="9"/>
      <c r="J26" s="9"/>
      <c r="K26" s="9"/>
      <c r="L26" s="62"/>
    </row>
    <row r="27" spans="1:12" ht="15.75" thickBot="1" x14ac:dyDescent="0.3">
      <c r="A27" s="8"/>
      <c r="B27" s="64" t="s">
        <v>28</v>
      </c>
      <c r="C27" s="5"/>
      <c r="D27" s="5"/>
      <c r="E27" s="5"/>
      <c r="F27" s="5"/>
      <c r="G27" s="5"/>
      <c r="H27" s="5"/>
      <c r="I27" s="5"/>
      <c r="J27" s="5"/>
      <c r="K27" s="63">
        <f>K25*0.015</f>
        <v>225.98385389048991</v>
      </c>
      <c r="L27" s="9"/>
    </row>
    <row r="28" spans="1:12" ht="15.75" thickBot="1" x14ac:dyDescent="0.3">
      <c r="A28" s="8"/>
      <c r="B28" s="64" t="s">
        <v>29</v>
      </c>
      <c r="C28" s="5"/>
      <c r="D28" s="5"/>
      <c r="E28" s="5"/>
      <c r="F28" s="5"/>
      <c r="G28" s="5"/>
      <c r="H28" s="5"/>
      <c r="I28" s="5"/>
      <c r="J28" s="5"/>
      <c r="K28" s="63">
        <f>K25*0.075</f>
        <v>1129.9192694524495</v>
      </c>
      <c r="L28" s="9"/>
    </row>
    <row r="29" spans="1:12" ht="15.75" thickBot="1" x14ac:dyDescent="0.3">
      <c r="A29" s="8"/>
      <c r="B29" s="65" t="s">
        <v>30</v>
      </c>
      <c r="C29" s="16"/>
      <c r="D29" s="16"/>
      <c r="E29" s="16"/>
      <c r="F29" s="16"/>
      <c r="G29" s="16"/>
      <c r="H29" s="71">
        <v>14</v>
      </c>
      <c r="I29" s="66" t="s">
        <v>31</v>
      </c>
      <c r="J29" s="16"/>
      <c r="K29" s="67">
        <f>K25*H29/100</f>
        <v>2109.1826363112391</v>
      </c>
      <c r="L29" s="9"/>
    </row>
    <row r="30" spans="1:12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8"/>
      <c r="B31" s="9"/>
      <c r="C31" s="9"/>
      <c r="D31" s="9"/>
      <c r="E31" s="9"/>
      <c r="F31" s="9"/>
      <c r="G31" s="9"/>
      <c r="H31" s="43" t="s">
        <v>35</v>
      </c>
      <c r="I31" s="9"/>
      <c r="J31" s="9"/>
      <c r="K31" s="68">
        <f>SUM(K25:K29)/H6</f>
        <v>18530.676019020171</v>
      </c>
      <c r="L31" s="9"/>
    </row>
    <row r="32" spans="1:12" ht="15.75" thickBot="1" x14ac:dyDescent="0.3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15.75" thickBot="1" x14ac:dyDescent="0.3">
      <c r="A33" s="8"/>
      <c r="B33" s="9"/>
      <c r="C33" s="9"/>
      <c r="D33" s="9"/>
      <c r="E33" s="9"/>
      <c r="F33" s="9"/>
      <c r="G33" s="76" t="s">
        <v>38</v>
      </c>
      <c r="H33" s="76"/>
      <c r="I33" s="76"/>
      <c r="J33" s="77"/>
      <c r="K33" s="69">
        <f>SUM(K25:K29)</f>
        <v>18530.676019020171</v>
      </c>
      <c r="L33" s="9"/>
    </row>
  </sheetData>
  <sheetProtection algorithmName="SHA-512" hashValue="FQcUuAy9vdvOrb23ONeR9WXT9MtzUXFVfUcsAvfysGFU57kmUbF6ZhlPEmc2FtZ7VnSpJKSjw+tMXL1I/pnTPw==" saltValue="ngwrcc1mR5cwdJghZFcdrw==" spinCount="100000" sheet="1" objects="1" scenarios="1"/>
  <protectedRanges>
    <protectedRange sqref="H13" name="Range10"/>
    <protectedRange sqref="I5" name="Range7" securityDescriptor="O:WDG:WDD:(A;;CC;;;WD)"/>
    <protectedRange sqref="J10:J13" name="Range1"/>
    <protectedRange sqref="L5:L8" name="Range2"/>
    <protectedRange sqref="D5" name="Range3"/>
    <protectedRange sqref="H6" name="Range4"/>
    <protectedRange sqref="J18:J23" name="Range5"/>
    <protectedRange sqref="H18:H23" name="Range6"/>
    <protectedRange sqref="H29" name="Range9"/>
  </protectedRanges>
  <mergeCells count="3">
    <mergeCell ref="K3:L4"/>
    <mergeCell ref="G33:J33"/>
    <mergeCell ref="E3:I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Scroll Bar 23">
              <controlPr defaultSize="0" autoPict="0">
                <anchor moveWithCells="1">
                  <from>
                    <xdr:col>6</xdr:col>
                    <xdr:colOff>85725</xdr:colOff>
                    <xdr:row>5</xdr:row>
                    <xdr:rowOff>28575</xdr:rowOff>
                  </from>
                  <to>
                    <xdr:col>6</xdr:col>
                    <xdr:colOff>600075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Scroll Bar 25">
              <controlPr defaultSize="0" autoPict="0">
                <anchor moveWithCells="1">
                  <from>
                    <xdr:col>3</xdr:col>
                    <xdr:colOff>76200</xdr:colOff>
                    <xdr:row>3</xdr:row>
                    <xdr:rowOff>19050</xdr:rowOff>
                  </from>
                  <to>
                    <xdr:col>3</xdr:col>
                    <xdr:colOff>561975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Scroll Bar 26">
              <controlPr defaultSize="0" autoPict="0">
                <anchor moveWithCells="1">
                  <from>
                    <xdr:col>6</xdr:col>
                    <xdr:colOff>333375</xdr:colOff>
                    <xdr:row>28</xdr:row>
                    <xdr:rowOff>19050</xdr:rowOff>
                  </from>
                  <to>
                    <xdr:col>7</xdr:col>
                    <xdr:colOff>209550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Drop Down 28">
              <controlPr defaultSize="0" autoLine="0" autoPict="0">
                <anchor moveWithCells="1">
                  <from>
                    <xdr:col>7</xdr:col>
                    <xdr:colOff>409575</xdr:colOff>
                    <xdr:row>4</xdr:row>
                    <xdr:rowOff>0</xdr:rowOff>
                  </from>
                  <to>
                    <xdr:col>9</xdr:col>
                    <xdr:colOff>400050</xdr:colOff>
                    <xdr:row>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Gopal Mishra</dc:creator>
  <cp:lastModifiedBy>Gopal Mishra</cp:lastModifiedBy>
  <dcterms:created xsi:type="dcterms:W3CDTF">2012-12-20T16:58:54Z</dcterms:created>
  <dcterms:modified xsi:type="dcterms:W3CDTF">2012-12-20T17:52:41Z</dcterms:modified>
</cp:coreProperties>
</file>